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 SOURCING\PARTNEREK ÖNKORMÁNYZATOK\Esztergom Város Önkormányzata\2018-20_földgázenergia_KÖZBESZ\04_Előkészítés\1 Ügyfélnek kiküldött 0411\"/>
    </mc:Choice>
  </mc:AlternateContent>
  <xr:revisionPtr revIDLastSave="0" documentId="13_ncr:1_{D9FD57ED-FE48-44E9-88AC-5AA7F90EF00D}" xr6:coauthVersionLast="28" xr6:coauthVersionMax="28" xr10:uidLastSave="{00000000-0000-0000-0000-000000000000}"/>
  <bookViews>
    <workbookView xWindow="0" yWindow="0" windowWidth="28800" windowHeight="12288" xr2:uid="{00000000-000D-0000-FFFF-FFFF00000000}"/>
  </bookViews>
  <sheets>
    <sheet name="Műszaki adatlap" sheetId="1" r:id="rId1"/>
  </sheets>
  <definedNames>
    <definedName name="_xlnm._FilterDatabase" localSheetId="0" hidden="1">'Műszaki adatlap'!$B$5:$BV$7</definedName>
  </definedNames>
  <calcPr calcId="171027"/>
</workbook>
</file>

<file path=xl/calcChain.xml><?xml version="1.0" encoding="utf-8"?>
<calcChain xmlns="http://schemas.openxmlformats.org/spreadsheetml/2006/main">
  <c r="Y7" i="1" l="1"/>
  <c r="Y6" i="1"/>
  <c r="Z7" i="1"/>
  <c r="Z6" i="1"/>
  <c r="O7" i="1" l="1"/>
  <c r="O6" i="1"/>
  <c r="W7" i="1" l="1"/>
  <c r="U7" i="1" s="1"/>
  <c r="W6" i="1"/>
  <c r="U6" i="1" s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AJ9" i="1"/>
  <c r="AI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BG9" i="1" l="1"/>
  <c r="BR9" i="1"/>
  <c r="BH9" i="1"/>
  <c r="BK9" i="1"/>
  <c r="BS9" i="1"/>
  <c r="BO9" i="1"/>
  <c r="BV9" i="1"/>
  <c r="BN9" i="1"/>
  <c r="BJ9" i="1"/>
  <c r="BU9" i="1"/>
  <c r="BQ9" i="1"/>
  <c r="BM9" i="1"/>
  <c r="BI9" i="1"/>
  <c r="BT9" i="1"/>
  <c r="BP9" i="1"/>
  <c r="BL9" i="1"/>
  <c r="R6" i="1" l="1"/>
  <c r="R7" i="1"/>
  <c r="P6" i="1"/>
  <c r="P7" i="1"/>
  <c r="U9" i="1" l="1"/>
  <c r="AD9" i="1" l="1"/>
  <c r="AE9" i="1"/>
  <c r="AF9" i="1"/>
  <c r="AG9" i="1"/>
  <c r="AH9" i="1"/>
  <c r="U12" i="1" l="1"/>
  <c r="U14" i="1" s="1"/>
  <c r="Y9" i="1"/>
  <c r="X7" i="1" l="1"/>
  <c r="V7" i="1" s="1"/>
  <c r="AY9" i="1" l="1"/>
  <c r="AZ9" i="1"/>
  <c r="BA9" i="1"/>
  <c r="BB9" i="1"/>
  <c r="BC9" i="1"/>
  <c r="BD9" i="1"/>
  <c r="BE9" i="1"/>
  <c r="BF9" i="1"/>
  <c r="Z9" i="1" l="1"/>
  <c r="X6" i="1"/>
  <c r="V6" i="1" s="1"/>
  <c r="X9" i="1" l="1"/>
  <c r="V9" i="1"/>
  <c r="V12" i="1" s="1"/>
  <c r="V14" i="1" s="1"/>
  <c r="W9" i="1"/>
  <c r="AA9" i="1" l="1"/>
  <c r="AB9" i="1"/>
  <c r="AC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Kun Attila</author>
  </authors>
  <commentList>
    <comment ref="S5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Az FGSZ Földgázszállító Zrt. által publikált Földgáz minőség elszámolási rend (MER) alapján.
http://www.fgsz.hu/dokumentum/foldgaz-minoseg-elszamolasi-rendje</t>
        </r>
      </text>
    </comment>
    <comment ref="T5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Az FGSZ Földgázszállító Zrt. által publikált Földgáz minőség elszámolási rend (MER) alapján.
http://www.fgsz.hu/dokumentum/foldgaz-minoseg-elszamolasi-rendje</t>
        </r>
      </text>
    </comment>
  </commentList>
</comments>
</file>

<file path=xl/sharedStrings.xml><?xml version="1.0" encoding="utf-8"?>
<sst xmlns="http://schemas.openxmlformats.org/spreadsheetml/2006/main" count="104" uniqueCount="58">
  <si>
    <t>Sorszám</t>
  </si>
  <si>
    <t>Fogyasztási hely megnevezése:</t>
  </si>
  <si>
    <t>Fogyasztási hely címe:</t>
  </si>
  <si>
    <t>Jelenlegi szolgáltató</t>
  </si>
  <si>
    <t>Területi elosztó</t>
  </si>
  <si>
    <t>Tervezett éves fogyasztás (m3)</t>
  </si>
  <si>
    <t>Július</t>
  </si>
  <si>
    <t>Augusztus</t>
  </si>
  <si>
    <t>Szeptember</t>
  </si>
  <si>
    <t>November</t>
  </si>
  <si>
    <t>December</t>
  </si>
  <si>
    <t>Február</t>
  </si>
  <si>
    <t>Március</t>
  </si>
  <si>
    <t>Április</t>
  </si>
  <si>
    <t>Május</t>
  </si>
  <si>
    <t>Június</t>
  </si>
  <si>
    <t>1.</t>
  </si>
  <si>
    <t>2.</t>
  </si>
  <si>
    <t>SOURCING HUNGARY KFT. -  SZABADPIACI FÖLDGÁZ ENERGIA BESZERZÉS - 
FOGYASZTÁSI ADATOK</t>
  </si>
  <si>
    <t>ÖSSZESEN</t>
  </si>
  <si>
    <t>Mérési pont azonosító</t>
  </si>
  <si>
    <t>Szerződő megnevezése</t>
  </si>
  <si>
    <t>Szerződő címe</t>
  </si>
  <si>
    <t xml:space="preserve">Égáz-Dégáz Földgázelosztó Zrt. </t>
  </si>
  <si>
    <t>Számlafizető megnevezése</t>
  </si>
  <si>
    <t>Számlafizető címe</t>
  </si>
  <si>
    <t>9027 Győr, Puskás T. u. 37.</t>
  </si>
  <si>
    <t>Területi elosztó székhelye</t>
  </si>
  <si>
    <r>
      <t xml:space="preserve">Fűtőérték tájékoztató jelleggel </t>
    </r>
    <r>
      <rPr>
        <b/>
        <u/>
        <sz val="7"/>
        <rFont val="Arial"/>
        <family val="2"/>
        <charset val="238"/>
      </rPr>
      <t>100 m3/h felett</t>
    </r>
  </si>
  <si>
    <r>
      <t xml:space="preserve">Átadóállomás neve tájékoztató jelleggel </t>
    </r>
    <r>
      <rPr>
        <b/>
        <u/>
        <sz val="7"/>
        <rFont val="Arial"/>
        <family val="2"/>
        <charset val="238"/>
      </rPr>
      <t>100 m3/h felett</t>
    </r>
  </si>
  <si>
    <t>Szerződő adószáma</t>
  </si>
  <si>
    <t>Tervezett fogyasztás a szerződött időszakban (m3)</t>
  </si>
  <si>
    <t>Lekötött teljesítmény (m3/h)</t>
  </si>
  <si>
    <t>Csúcsnapi kapacitás (m3/nap)</t>
  </si>
  <si>
    <t>Lekötött teljesítmény (kWh/h)</t>
  </si>
  <si>
    <t>Tervezett fogyasztás a szerződött időszakban (kWh)</t>
  </si>
  <si>
    <t>Tervezett éves fogyasztás (kWh)</t>
  </si>
  <si>
    <t>Csúcsnapi kapacitás (kWh/nap)</t>
  </si>
  <si>
    <t>SZERZŐDÖTT fogyasztás a szerződéses időszakban (m3)</t>
  </si>
  <si>
    <t>SZERZŐDÖTT fogyasztás a szerződéses időszakban (kWh)</t>
  </si>
  <si>
    <t>Szerződött mennyiség:</t>
  </si>
  <si>
    <r>
      <t xml:space="preserve">Maximális mennyiség:
</t>
    </r>
    <r>
      <rPr>
        <sz val="12"/>
        <rFont val="Arial"/>
        <family val="2"/>
        <charset val="238"/>
      </rPr>
      <t>(szerződött mennyiség +50%)</t>
    </r>
  </si>
  <si>
    <t>-</t>
  </si>
  <si>
    <t>Október</t>
  </si>
  <si>
    <t>2019.
Január</t>
  </si>
  <si>
    <t>2020. 
Január</t>
  </si>
  <si>
    <t>Igényelt földgáz mennyiség fogyasztási helyenként (m3 - kék; kWh - sárga)</t>
  </si>
  <si>
    <t>Szent István Strandfürdő</t>
  </si>
  <si>
    <t>2500 Esztergom Bajcsy-Zsilinszky út 14.</t>
  </si>
  <si>
    <t>39N050255658000W</t>
  </si>
  <si>
    <t>Esztergomi Közös Önkormányzati Hivatal</t>
  </si>
  <si>
    <t>2500 Esztergom Bottyán János utca 3.</t>
  </si>
  <si>
    <t>39N050199859000T</t>
  </si>
  <si>
    <t>NKM Földgázszolgáltató Zrt.</t>
  </si>
  <si>
    <t>2018.
Október</t>
  </si>
  <si>
    <t>2500 Esztergom, Bajcsy-Zsilinszky Endre út 14.</t>
  </si>
  <si>
    <t>2500 Esztergom, Széchenyi tér 1.</t>
  </si>
  <si>
    <t>Szerződő adószáma / államháztartási száma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</si>
</sst>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F_t_-;\-* #,##0.00\ _F_t_-;_-* &quot;-&quot;??\ _F_t_-;_-@_-"/>
    <numFmt numFmtId="164" formatCode="#,##0.000"/>
    <numFmt numFmtId="165" formatCode="#,##0&quot; m3&quot;"/>
    <numFmt numFmtId="166" formatCode="#,##0&quot; kWh&quot;"/>
    <numFmt numFmtId="167" formatCode="&quot;Fűtőérték: &quot;#,##0.00&quot; MJ/m3&quot;"/>
    <numFmt numFmtId="168" formatCode="&quot;Átváltás:&quot;\ 0.0000&quot; MJ/kWh&quot;"/>
    <numFmt numFmtId="169" formatCode="[$-40E]General"/>
    <numFmt numFmtId="170" formatCode="#,##0.00&quot; &quot;[$Ft-40E];[Red]&quot;-&quot;#,##0.00&quot; &quot;[$Ft-40E]"/>
    <numFmt numFmtId="171" formatCode="[$-40E]0%"/>
  </numFmts>
  <fonts count="4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62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color indexed="81"/>
      <name val="Tahoma"/>
      <family val="2"/>
      <charset val="238"/>
    </font>
    <font>
      <b/>
      <sz val="7"/>
      <name val="Arial"/>
      <family val="2"/>
      <charset val="238"/>
    </font>
    <font>
      <b/>
      <u/>
      <sz val="7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1"/>
      <charset val="238"/>
    </font>
    <font>
      <b/>
      <i/>
      <sz val="16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8"/>
      <color theme="3"/>
      <name val="Cambria"/>
      <family val="2"/>
      <charset val="238"/>
      <scheme val="major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0" fontId="15" fillId="0" borderId="0"/>
    <xf numFmtId="0" fontId="16" fillId="0" borderId="0"/>
    <xf numFmtId="9" fontId="15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2" fillId="0" borderId="0"/>
    <xf numFmtId="0" fontId="22" fillId="11" borderId="0"/>
    <xf numFmtId="169" fontId="23" fillId="0" borderId="0"/>
    <xf numFmtId="0" fontId="24" fillId="0" borderId="0">
      <alignment horizontal="center"/>
    </xf>
    <xf numFmtId="0" fontId="24" fillId="0" borderId="0">
      <alignment horizontal="center" textRotation="90"/>
    </xf>
    <xf numFmtId="169" fontId="21" fillId="0" borderId="0"/>
    <xf numFmtId="169" fontId="21" fillId="0" borderId="0"/>
    <xf numFmtId="169" fontId="21" fillId="0" borderId="0"/>
    <xf numFmtId="169" fontId="21" fillId="0" borderId="0"/>
    <xf numFmtId="169" fontId="25" fillId="0" borderId="0"/>
    <xf numFmtId="169" fontId="25" fillId="0" borderId="0"/>
    <xf numFmtId="0" fontId="26" fillId="0" borderId="0"/>
    <xf numFmtId="170" fontId="26" fillId="0" borderId="0"/>
    <xf numFmtId="169" fontId="25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43" fontId="7" fillId="0" borderId="0" applyFont="0" applyFill="0" applyBorder="0" applyAlignment="0" applyProtection="0"/>
    <xf numFmtId="0" fontId="27" fillId="12" borderId="0" applyNumberFormat="0" applyBorder="0" applyAlignment="0" applyProtection="0"/>
    <xf numFmtId="0" fontId="2" fillId="0" borderId="0"/>
    <xf numFmtId="0" fontId="2" fillId="0" borderId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3" fillId="15" borderId="14" applyNumberFormat="0" applyAlignment="0" applyProtection="0"/>
    <xf numFmtId="0" fontId="34" fillId="16" borderId="15" applyNumberFormat="0" applyAlignment="0" applyProtection="0"/>
    <xf numFmtId="0" fontId="35" fillId="16" borderId="14" applyNumberFormat="0" applyAlignment="0" applyProtection="0"/>
    <xf numFmtId="0" fontId="36" fillId="0" borderId="16" applyNumberFormat="0" applyFill="0" applyAlignment="0" applyProtection="0"/>
    <xf numFmtId="0" fontId="37" fillId="17" borderId="17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2" fillId="0" borderId="0"/>
    <xf numFmtId="0" fontId="43" fillId="0" borderId="0" applyNumberFormat="0" applyFill="0" applyBorder="0" applyAlignment="0" applyProtection="0"/>
    <xf numFmtId="0" fontId="1" fillId="18" borderId="18" applyNumberFormat="0" applyFont="0" applyAlignment="0" applyProtection="0"/>
    <xf numFmtId="0" fontId="41" fillId="22" borderId="0" applyNumberFormat="0" applyBorder="0" applyAlignment="0" applyProtection="0"/>
    <xf numFmtId="0" fontId="41" fillId="26" borderId="0" applyNumberFormat="0" applyBorder="0" applyAlignment="0" applyProtection="0"/>
    <xf numFmtId="0" fontId="41" fillId="30" borderId="0" applyNumberFormat="0" applyBorder="0" applyAlignment="0" applyProtection="0"/>
    <xf numFmtId="0" fontId="41" fillId="34" borderId="0" applyNumberFormat="0" applyBorder="0" applyAlignment="0" applyProtection="0"/>
    <xf numFmtId="0" fontId="41" fillId="38" borderId="0" applyNumberFormat="0" applyBorder="0" applyAlignment="0" applyProtection="0"/>
    <xf numFmtId="0" fontId="41" fillId="42" borderId="0" applyNumberFormat="0" applyBorder="0" applyAlignment="0" applyProtection="0"/>
  </cellStyleXfs>
  <cellXfs count="50">
    <xf numFmtId="0" fontId="0" fillId="0" borderId="0" xfId="0"/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textRotation="90" wrapText="1"/>
    </xf>
    <xf numFmtId="0" fontId="12" fillId="3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3" fontId="14" fillId="7" borderId="1" xfId="0" applyNumberFormat="1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165" fontId="14" fillId="0" borderId="3" xfId="6" applyNumberFormat="1" applyFont="1" applyFill="1" applyBorder="1" applyAlignment="1">
      <alignment horizontal="center" vertical="center"/>
    </xf>
    <xf numFmtId="166" fontId="14" fillId="0" borderId="3" xfId="6" applyNumberFormat="1" applyFont="1" applyFill="1" applyBorder="1" applyAlignment="1">
      <alignment horizontal="center" vertical="center"/>
    </xf>
    <xf numFmtId="167" fontId="11" fillId="9" borderId="2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8" fontId="11" fillId="9" borderId="7" xfId="0" applyNumberFormat="1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164" fontId="14" fillId="7" borderId="1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</cellXfs>
  <cellStyles count="81">
    <cellStyle name="20% - 1. jelölőszín" xfId="55" builtinId="30" customBuiltin="1"/>
    <cellStyle name="20% - 2. jelölőszín" xfId="58" builtinId="34" customBuiltin="1"/>
    <cellStyle name="20% - 3. jelölőszín" xfId="61" builtinId="38" customBuiltin="1"/>
    <cellStyle name="20% - 4. jelölőszín" xfId="64" builtinId="42" customBuiltin="1"/>
    <cellStyle name="20% - 5. jelölőszín" xfId="67" builtinId="46" customBuiltin="1"/>
    <cellStyle name="20% - 6. jelölőszín" xfId="70" builtinId="50" customBuiltin="1"/>
    <cellStyle name="40% - 1. jelölőszín" xfId="56" builtinId="31" customBuiltin="1"/>
    <cellStyle name="40% - 2. jelölőszín" xfId="59" builtinId="35" customBuiltin="1"/>
    <cellStyle name="40% - 3. jelölőszín" xfId="62" builtinId="39" customBuiltin="1"/>
    <cellStyle name="40% - 4. jelölőszín" xfId="65" builtinId="43" customBuiltin="1"/>
    <cellStyle name="40% - 5. jelölőszín" xfId="68" builtinId="47" customBuiltin="1"/>
    <cellStyle name="40% - 6. jelölőszín" xfId="71" builtinId="51" customBuiltin="1"/>
    <cellStyle name="60% - 1. jelölőszín 2" xfId="75" xr:uid="{00000000-0005-0000-0000-000057000000}"/>
    <cellStyle name="60% - 2. jelölőszín 2" xfId="76" xr:uid="{00000000-0005-0000-0000-000058000000}"/>
    <cellStyle name="60% - 3. jelölőszín 2" xfId="77" xr:uid="{00000000-0005-0000-0000-000059000000}"/>
    <cellStyle name="60% - 4. jelölőszín 2" xfId="78" xr:uid="{00000000-0005-0000-0000-00005A000000}"/>
    <cellStyle name="60% - 5. jelölőszín 2" xfId="79" xr:uid="{00000000-0005-0000-0000-00005B000000}"/>
    <cellStyle name="60% - 6. jelölőszín 2" xfId="80" xr:uid="{00000000-0005-0000-0000-00005C000000}"/>
    <cellStyle name="Bevitel" xfId="46" builtinId="20" customBuiltin="1"/>
    <cellStyle name="Cím 2" xfId="73" xr:uid="{00000000-0005-0000-0000-00005D000000}"/>
    <cellStyle name="Címsor 1" xfId="40" builtinId="16" customBuiltin="1"/>
    <cellStyle name="Címsor 2" xfId="41" builtinId="17" customBuiltin="1"/>
    <cellStyle name="Címsor 3" xfId="42" builtinId="18" customBuiltin="1"/>
    <cellStyle name="Címsor 4" xfId="43" builtinId="19" customBuiltin="1"/>
    <cellStyle name="ConditionalStyle_3" xfId="18" xr:uid="{00000000-0005-0000-0000-000000000000}"/>
    <cellStyle name="Ellenőrzőcella" xfId="50" builtinId="23" customBuiltin="1"/>
    <cellStyle name="Excel Built-in Normal" xfId="19" xr:uid="{00000000-0005-0000-0000-000001000000}"/>
    <cellStyle name="Ezres 2" xfId="36" xr:uid="{00000000-0005-0000-0000-000053000000}"/>
    <cellStyle name="Figyelmeztetés" xfId="51" builtinId="11" customBuiltin="1"/>
    <cellStyle name="Heading" xfId="20" xr:uid="{00000000-0005-0000-0000-000002000000}"/>
    <cellStyle name="Heading1" xfId="21" xr:uid="{00000000-0005-0000-0000-000003000000}"/>
    <cellStyle name="Hivatkozott cella" xfId="49" builtinId="24" customBuiltin="1"/>
    <cellStyle name="Jegyzet 2" xfId="74" xr:uid="{00000000-0005-0000-0000-00005E000000}"/>
    <cellStyle name="Jelölőszín 1" xfId="54" builtinId="29" customBuiltin="1"/>
    <cellStyle name="Jelölőszín 2" xfId="57" builtinId="33" customBuiltin="1"/>
    <cellStyle name="Jelölőszín 3" xfId="60" builtinId="37" customBuiltin="1"/>
    <cellStyle name="Jelölőszín 4" xfId="63" builtinId="41" customBuiltin="1"/>
    <cellStyle name="Jelölőszín 5" xfId="66" builtinId="45" customBuiltin="1"/>
    <cellStyle name="Jelölőszín 6" xfId="69" builtinId="49" customBuiltin="1"/>
    <cellStyle name="Jó" xfId="44" builtinId="26" customBuiltin="1"/>
    <cellStyle name="Kimenet" xfId="47" builtinId="21" customBuiltin="1"/>
    <cellStyle name="Magyarázó szöveg" xfId="52" builtinId="53" customBuiltin="1"/>
    <cellStyle name="Normál" xfId="0" builtinId="0"/>
    <cellStyle name="Normál 2" xfId="1" xr:uid="{00000000-0005-0000-0000-000002000000}"/>
    <cellStyle name="Normál 2 2" xfId="5" xr:uid="{00000000-0005-0000-0000-000003000000}"/>
    <cellStyle name="Normál 2 2 2" xfId="23" xr:uid="{00000000-0005-0000-0000-000007000000}"/>
    <cellStyle name="Normál 2 3" xfId="9" xr:uid="{00000000-0005-0000-0000-000004000000}"/>
    <cellStyle name="Normál 2 3 2" xfId="24" xr:uid="{00000000-0005-0000-0000-000009000000}"/>
    <cellStyle name="Normál 2 4" xfId="22" xr:uid="{00000000-0005-0000-0000-00000A000000}"/>
    <cellStyle name="Normál 3" xfId="4" xr:uid="{00000000-0005-0000-0000-000005000000}"/>
    <cellStyle name="Normál 3 2" xfId="25" xr:uid="{00000000-0005-0000-0000-00000C000000}"/>
    <cellStyle name="Normál 4" xfId="8" xr:uid="{00000000-0005-0000-0000-000006000000}"/>
    <cellStyle name="Normál 4 2" xfId="12" xr:uid="{00000000-0005-0000-0000-000007000000}"/>
    <cellStyle name="Normál 4 2 2" xfId="14" xr:uid="{00000000-0005-0000-0000-000006000000}"/>
    <cellStyle name="Normál 4 2 2 2" xfId="27" xr:uid="{00000000-0005-0000-0000-00000F000000}"/>
    <cellStyle name="Normál 4 2 3" xfId="16" xr:uid="{00000000-0005-0000-0000-00000E000000}"/>
    <cellStyle name="Normál 4 2 4" xfId="39" xr:uid="{00000000-0005-0000-0000-000007000000}"/>
    <cellStyle name="Normál 4 3" xfId="13" xr:uid="{00000000-0005-0000-0000-000005000000}"/>
    <cellStyle name="Normál 4 3 2" xfId="26" xr:uid="{00000000-0005-0000-0000-000010000000}"/>
    <cellStyle name="Normál 4 4" xfId="15" xr:uid="{00000000-0005-0000-0000-00000D000000}"/>
    <cellStyle name="Normál 4 5" xfId="38" xr:uid="{00000000-0005-0000-0000-000006000000}"/>
    <cellStyle name="Normál 5" xfId="17" xr:uid="{00000000-0005-0000-0000-000011000000}"/>
    <cellStyle name="Normál 6" xfId="72" xr:uid="{00000000-0005-0000-0000-00005F000000}"/>
    <cellStyle name="Összesen" xfId="53" builtinId="25" customBuiltin="1"/>
    <cellStyle name="Result" xfId="28" xr:uid="{00000000-0005-0000-0000-000013000000}"/>
    <cellStyle name="Result2" xfId="29" xr:uid="{00000000-0005-0000-0000-000014000000}"/>
    <cellStyle name="Rossz" xfId="45" builtinId="27" customBuiltin="1"/>
    <cellStyle name="Semleges 2" xfId="37" xr:uid="{00000000-0005-0000-0000-000057000000}"/>
    <cellStyle name="Stílus 1" xfId="2" xr:uid="{00000000-0005-0000-0000-00000B000000}"/>
    <cellStyle name="Stílus 1 2" xfId="30" xr:uid="{00000000-0005-0000-0000-000016000000}"/>
    <cellStyle name="Számítás" xfId="48" builtinId="22" customBuiltin="1"/>
    <cellStyle name="Százalék 2" xfId="3" xr:uid="{00000000-0005-0000-0000-00000D000000}"/>
    <cellStyle name="Százalék 2 2" xfId="6" xr:uid="{00000000-0005-0000-0000-00000E000000}"/>
    <cellStyle name="Százalék 2 2 2" xfId="32" xr:uid="{00000000-0005-0000-0000-000019000000}"/>
    <cellStyle name="Százalék 2 3" xfId="10" xr:uid="{00000000-0005-0000-0000-00000F000000}"/>
    <cellStyle name="Százalék 2 3 2" xfId="33" xr:uid="{00000000-0005-0000-0000-00001B000000}"/>
    <cellStyle name="Százalék 2 4" xfId="31" xr:uid="{00000000-0005-0000-0000-00001C000000}"/>
    <cellStyle name="Százalék 3" xfId="7" xr:uid="{00000000-0005-0000-0000-000010000000}"/>
    <cellStyle name="Százalék 3 2" xfId="34" xr:uid="{00000000-0005-0000-0000-00001E000000}"/>
    <cellStyle name="Százalék 4" xfId="11" xr:uid="{00000000-0005-0000-0000-000011000000}"/>
    <cellStyle name="Százalék 4 2" xfId="35" xr:uid="{00000000-0005-0000-0000-000020000000}"/>
  </cellStyles>
  <dxfs count="1">
    <dxf>
      <font>
        <color auto="1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9CCFF"/>
      <color rgb="FFFFCC00"/>
      <color rgb="FFFFFF99"/>
      <color rgb="FF00FF00"/>
      <color rgb="FFFFFF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58653</xdr:rowOff>
    </xdr:from>
    <xdr:to>
      <xdr:col>2</xdr:col>
      <xdr:colOff>704850</xdr:colOff>
      <xdr:row>1</xdr:row>
      <xdr:rowOff>447674</xdr:rowOff>
    </xdr:to>
    <xdr:pic>
      <xdr:nvPicPr>
        <xdr:cNvPr id="1176" name="Picture 3" descr="Logo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63428"/>
          <a:ext cx="923925" cy="389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73</xdr:col>
      <xdr:colOff>281940</xdr:colOff>
      <xdr:row>1</xdr:row>
      <xdr:rowOff>34944</xdr:rowOff>
    </xdr:from>
    <xdr:to>
      <xdr:col>73</xdr:col>
      <xdr:colOff>617220</xdr:colOff>
      <xdr:row>1</xdr:row>
      <xdr:rowOff>465051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234E7620-DA99-4474-ADFE-CBA0613AE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92880" y="134004"/>
          <a:ext cx="335280" cy="430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W14"/>
  <sheetViews>
    <sheetView tabSelected="1" zoomScale="70" zoomScaleNormal="70" workbookViewId="0">
      <pane xSplit="3" ySplit="5" topLeftCell="K6" activePane="bottomRight" state="frozen"/>
      <selection pane="topRight" activeCell="D1" sqref="D1"/>
      <selection pane="bottomLeft" activeCell="A6" sqref="A6"/>
      <selection pane="bottomRight" activeCell="Y6" sqref="Y6"/>
    </sheetView>
  </sheetViews>
  <sheetFormatPr defaultColWidth="9.109375" defaultRowHeight="12"/>
  <cols>
    <col min="1" max="1" width="1.6640625" style="1" customWidth="1"/>
    <col min="2" max="2" width="4.88671875" style="2" customWidth="1"/>
    <col min="3" max="3" width="42.5546875" style="1" bestFit="1" customWidth="1"/>
    <col min="4" max="4" width="22.5546875" style="1" customWidth="1"/>
    <col min="5" max="5" width="17.109375" style="1" customWidth="1"/>
    <col min="6" max="6" width="13.44140625" style="1" customWidth="1"/>
    <col min="7" max="7" width="24.5546875" style="1" customWidth="1"/>
    <col min="8" max="8" width="22.5546875" style="1" customWidth="1"/>
    <col min="9" max="9" width="22.5546875" style="3" customWidth="1"/>
    <col min="10" max="10" width="28.88671875" style="3" customWidth="1"/>
    <col min="11" max="11" width="18.88671875" style="3" customWidth="1"/>
    <col min="12" max="12" width="18.21875" style="1" customWidth="1"/>
    <col min="13" max="14" width="15.5546875" style="1" customWidth="1"/>
    <col min="15" max="18" width="11.5546875" style="1" customWidth="1"/>
    <col min="19" max="19" width="13.6640625" style="1" customWidth="1"/>
    <col min="20" max="20" width="14.6640625" style="1" customWidth="1"/>
    <col min="21" max="21" width="15.21875" style="1" bestFit="1" customWidth="1"/>
    <col min="22" max="22" width="17.6640625" style="1" bestFit="1" customWidth="1"/>
    <col min="23" max="23" width="14.6640625" style="1" customWidth="1"/>
    <col min="24" max="24" width="14.109375" style="1" customWidth="1"/>
    <col min="25" max="25" width="11.109375" style="1" customWidth="1"/>
    <col min="26" max="26" width="11.5546875" style="1" customWidth="1"/>
    <col min="27" max="34" width="10.33203125" style="1" customWidth="1"/>
    <col min="35" max="35" width="10.33203125" style="25" customWidth="1"/>
    <col min="36" max="36" width="10.33203125" style="28" customWidth="1"/>
    <col min="37" max="50" width="10.33203125" style="25" customWidth="1"/>
    <col min="51" max="58" width="10.33203125" style="1" customWidth="1"/>
    <col min="59" max="59" width="10.33203125" style="32" customWidth="1"/>
    <col min="60" max="73" width="10.33203125" style="28" customWidth="1"/>
    <col min="74" max="74" width="10.33203125" style="1" customWidth="1"/>
    <col min="75" max="75" width="24.77734375" style="1" bestFit="1" customWidth="1"/>
    <col min="76" max="76" width="10.109375" style="1" bestFit="1" customWidth="1"/>
    <col min="77" max="16384" width="9.109375" style="1"/>
  </cols>
  <sheetData>
    <row r="1" spans="2:75" ht="8.25" customHeight="1" thickBot="1"/>
    <row r="2" spans="2:75" ht="39.75" customHeight="1" thickBot="1">
      <c r="B2" s="44" t="s">
        <v>18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17">
        <v>34.897575000000003</v>
      </c>
    </row>
    <row r="3" spans="2:75" ht="28.5" customHeight="1" thickBot="1">
      <c r="BW3" s="19">
        <v>3.2492999999999999</v>
      </c>
    </row>
    <row r="4" spans="2:75" ht="24.75" customHeight="1">
      <c r="B4" s="46" t="s">
        <v>46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8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8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8"/>
    </row>
    <row r="5" spans="2:75" ht="56.25" customHeight="1">
      <c r="B5" s="7" t="s">
        <v>0</v>
      </c>
      <c r="C5" s="8" t="s">
        <v>21</v>
      </c>
      <c r="D5" s="8" t="s">
        <v>22</v>
      </c>
      <c r="E5" s="20" t="s">
        <v>57</v>
      </c>
      <c r="F5" s="20" t="s">
        <v>30</v>
      </c>
      <c r="G5" s="8" t="s">
        <v>24</v>
      </c>
      <c r="H5" s="8" t="s">
        <v>25</v>
      </c>
      <c r="I5" s="8" t="s">
        <v>1</v>
      </c>
      <c r="J5" s="8" t="s">
        <v>2</v>
      </c>
      <c r="K5" s="8" t="s">
        <v>20</v>
      </c>
      <c r="L5" s="8" t="s">
        <v>3</v>
      </c>
      <c r="M5" s="8" t="s">
        <v>4</v>
      </c>
      <c r="N5" s="8" t="s">
        <v>27</v>
      </c>
      <c r="O5" s="8" t="s">
        <v>33</v>
      </c>
      <c r="P5" s="12" t="s">
        <v>37</v>
      </c>
      <c r="Q5" s="8" t="s">
        <v>32</v>
      </c>
      <c r="R5" s="12" t="s">
        <v>34</v>
      </c>
      <c r="S5" s="9" t="s">
        <v>28</v>
      </c>
      <c r="T5" s="9" t="s">
        <v>29</v>
      </c>
      <c r="U5" s="14" t="s">
        <v>38</v>
      </c>
      <c r="V5" s="14" t="s">
        <v>39</v>
      </c>
      <c r="W5" s="8" t="s">
        <v>31</v>
      </c>
      <c r="X5" s="12" t="s">
        <v>35</v>
      </c>
      <c r="Y5" s="8" t="s">
        <v>5</v>
      </c>
      <c r="Z5" s="12" t="s">
        <v>36</v>
      </c>
      <c r="AA5" s="26" t="s">
        <v>54</v>
      </c>
      <c r="AB5" s="26" t="s">
        <v>9</v>
      </c>
      <c r="AC5" s="26" t="s">
        <v>10</v>
      </c>
      <c r="AD5" s="26" t="s">
        <v>44</v>
      </c>
      <c r="AE5" s="26" t="s">
        <v>11</v>
      </c>
      <c r="AF5" s="26" t="s">
        <v>12</v>
      </c>
      <c r="AG5" s="26" t="s">
        <v>13</v>
      </c>
      <c r="AH5" s="26" t="s">
        <v>14</v>
      </c>
      <c r="AI5" s="26" t="s">
        <v>15</v>
      </c>
      <c r="AJ5" s="29" t="s">
        <v>6</v>
      </c>
      <c r="AK5" s="27" t="s">
        <v>7</v>
      </c>
      <c r="AL5" s="27" t="s">
        <v>8</v>
      </c>
      <c r="AM5" s="27" t="s">
        <v>43</v>
      </c>
      <c r="AN5" s="27" t="s">
        <v>9</v>
      </c>
      <c r="AO5" s="27" t="s">
        <v>10</v>
      </c>
      <c r="AP5" s="27" t="s">
        <v>45</v>
      </c>
      <c r="AQ5" s="27" t="s">
        <v>11</v>
      </c>
      <c r="AR5" s="27" t="s">
        <v>12</v>
      </c>
      <c r="AS5" s="27" t="s">
        <v>13</v>
      </c>
      <c r="AT5" s="27" t="s">
        <v>14</v>
      </c>
      <c r="AU5" s="27" t="s">
        <v>15</v>
      </c>
      <c r="AV5" s="26" t="s">
        <v>6</v>
      </c>
      <c r="AW5" s="29" t="s">
        <v>7</v>
      </c>
      <c r="AX5" s="29" t="s">
        <v>8</v>
      </c>
      <c r="AY5" s="12" t="s">
        <v>43</v>
      </c>
      <c r="AZ5" s="12" t="s">
        <v>9</v>
      </c>
      <c r="BA5" s="12" t="s">
        <v>10</v>
      </c>
      <c r="BB5" s="12" t="s">
        <v>44</v>
      </c>
      <c r="BC5" s="12" t="s">
        <v>11</v>
      </c>
      <c r="BD5" s="12" t="s">
        <v>12</v>
      </c>
      <c r="BE5" s="12" t="s">
        <v>13</v>
      </c>
      <c r="BF5" s="12" t="s">
        <v>14</v>
      </c>
      <c r="BG5" s="34" t="s">
        <v>15</v>
      </c>
      <c r="BH5" s="31" t="s">
        <v>6</v>
      </c>
      <c r="BI5" s="31" t="s">
        <v>7</v>
      </c>
      <c r="BJ5" s="31" t="s">
        <v>8</v>
      </c>
      <c r="BK5" s="31" t="s">
        <v>43</v>
      </c>
      <c r="BL5" s="31" t="s">
        <v>9</v>
      </c>
      <c r="BM5" s="31" t="s">
        <v>10</v>
      </c>
      <c r="BN5" s="31" t="s">
        <v>45</v>
      </c>
      <c r="BO5" s="31" t="s">
        <v>11</v>
      </c>
      <c r="BP5" s="31" t="s">
        <v>12</v>
      </c>
      <c r="BQ5" s="31" t="s">
        <v>13</v>
      </c>
      <c r="BR5" s="31" t="s">
        <v>14</v>
      </c>
      <c r="BS5" s="31" t="s">
        <v>15</v>
      </c>
      <c r="BT5" s="31" t="s">
        <v>6</v>
      </c>
      <c r="BU5" s="31" t="s">
        <v>7</v>
      </c>
      <c r="BV5" s="12" t="s">
        <v>8</v>
      </c>
    </row>
    <row r="6" spans="2:75" ht="22.8">
      <c r="B6" s="5" t="s">
        <v>16</v>
      </c>
      <c r="C6" s="22" t="s">
        <v>47</v>
      </c>
      <c r="D6" s="21" t="s">
        <v>55</v>
      </c>
      <c r="E6" s="38"/>
      <c r="F6" s="38"/>
      <c r="G6" s="22" t="s">
        <v>47</v>
      </c>
      <c r="H6" s="21" t="s">
        <v>55</v>
      </c>
      <c r="I6" s="22" t="s">
        <v>47</v>
      </c>
      <c r="J6" s="21" t="s">
        <v>48</v>
      </c>
      <c r="K6" s="21" t="s">
        <v>49</v>
      </c>
      <c r="L6" s="23" t="s">
        <v>53</v>
      </c>
      <c r="M6" s="23" t="s">
        <v>23</v>
      </c>
      <c r="N6" s="23" t="s">
        <v>26</v>
      </c>
      <c r="O6" s="24">
        <f>Q6*15</f>
        <v>900</v>
      </c>
      <c r="P6" s="18">
        <f>O6*$BW$2/$BW$3</f>
        <v>9666.0257593943334</v>
      </c>
      <c r="Q6" s="35">
        <v>60</v>
      </c>
      <c r="R6" s="18">
        <f>Q6*$BW$2/$BW$3</f>
        <v>644.4017172929556</v>
      </c>
      <c r="S6" s="13" t="s">
        <v>42</v>
      </c>
      <c r="T6" s="4" t="s">
        <v>42</v>
      </c>
      <c r="U6" s="18">
        <f>W6*0.8</f>
        <v>100912</v>
      </c>
      <c r="V6" s="18">
        <f>X6*0.8</f>
        <v>1083797.7682577786</v>
      </c>
      <c r="W6" s="6">
        <f>SUM(AA6:AX6)</f>
        <v>126140</v>
      </c>
      <c r="X6" s="6">
        <f>SUM(AY6:BV6)</f>
        <v>1354747.2103222231</v>
      </c>
      <c r="Y6" s="6">
        <f>SUM(AA6:AL6)</f>
        <v>63070</v>
      </c>
      <c r="Z6" s="6">
        <f>SUM(AY6:BJ6)</f>
        <v>677373.60516111169</v>
      </c>
      <c r="AA6" s="36">
        <v>3784</v>
      </c>
      <c r="AB6" s="36">
        <v>7568</v>
      </c>
      <c r="AC6" s="36">
        <v>10722</v>
      </c>
      <c r="AD6" s="36">
        <v>11983</v>
      </c>
      <c r="AE6" s="36">
        <v>10091</v>
      </c>
      <c r="AF6" s="36">
        <v>8830</v>
      </c>
      <c r="AG6" s="36">
        <v>5046</v>
      </c>
      <c r="AH6" s="36">
        <v>1892</v>
      </c>
      <c r="AI6" s="36">
        <v>631</v>
      </c>
      <c r="AJ6" s="36">
        <v>631</v>
      </c>
      <c r="AK6" s="36">
        <v>631</v>
      </c>
      <c r="AL6" s="36">
        <v>1261</v>
      </c>
      <c r="AM6" s="36">
        <v>3784</v>
      </c>
      <c r="AN6" s="36">
        <v>7568</v>
      </c>
      <c r="AO6" s="36">
        <v>10722</v>
      </c>
      <c r="AP6" s="36">
        <v>11983</v>
      </c>
      <c r="AQ6" s="36">
        <v>10091</v>
      </c>
      <c r="AR6" s="36">
        <v>8830</v>
      </c>
      <c r="AS6" s="36">
        <v>5046</v>
      </c>
      <c r="AT6" s="36">
        <v>1892</v>
      </c>
      <c r="AU6" s="36">
        <v>631</v>
      </c>
      <c r="AV6" s="36">
        <v>631</v>
      </c>
      <c r="AW6" s="36">
        <v>631</v>
      </c>
      <c r="AX6" s="36">
        <v>1261</v>
      </c>
      <c r="AY6" s="36">
        <f t="shared" ref="AY6:BH7" si="0">AA6*$BW$2/$BW$3</f>
        <v>40640.268303942394</v>
      </c>
      <c r="AZ6" s="36">
        <f t="shared" si="0"/>
        <v>81280.536607884787</v>
      </c>
      <c r="BA6" s="36">
        <f t="shared" si="0"/>
        <v>115154.58688025115</v>
      </c>
      <c r="BB6" s="36">
        <f t="shared" si="0"/>
        <v>128697.76297202476</v>
      </c>
      <c r="BC6" s="36">
        <f t="shared" si="0"/>
        <v>108377.62882005356</v>
      </c>
      <c r="BD6" s="36">
        <f t="shared" si="0"/>
        <v>94834.452728279954</v>
      </c>
      <c r="BE6" s="36">
        <f t="shared" si="0"/>
        <v>54194.18442433756</v>
      </c>
      <c r="BF6" s="36">
        <f t="shared" si="0"/>
        <v>20320.134151971197</v>
      </c>
      <c r="BG6" s="36">
        <f t="shared" si="0"/>
        <v>6776.9580601975822</v>
      </c>
      <c r="BH6" s="36">
        <f t="shared" si="0"/>
        <v>6776.9580601975822</v>
      </c>
      <c r="BI6" s="36">
        <f t="shared" ref="BI6:BR7" si="1">AK6*$BW$2/$BW$3</f>
        <v>6776.9580601975822</v>
      </c>
      <c r="BJ6" s="36">
        <f t="shared" si="1"/>
        <v>13543.176091773616</v>
      </c>
      <c r="BK6" s="36">
        <f t="shared" si="1"/>
        <v>40640.268303942394</v>
      </c>
      <c r="BL6" s="36">
        <f t="shared" si="1"/>
        <v>81280.536607884787</v>
      </c>
      <c r="BM6" s="36">
        <f t="shared" si="1"/>
        <v>115154.58688025115</v>
      </c>
      <c r="BN6" s="36">
        <f t="shared" si="1"/>
        <v>128697.76297202476</v>
      </c>
      <c r="BO6" s="36">
        <f t="shared" si="1"/>
        <v>108377.62882005356</v>
      </c>
      <c r="BP6" s="36">
        <f t="shared" si="1"/>
        <v>94834.452728279954</v>
      </c>
      <c r="BQ6" s="36">
        <f t="shared" si="1"/>
        <v>54194.18442433756</v>
      </c>
      <c r="BR6" s="36">
        <f t="shared" si="1"/>
        <v>20320.134151971197</v>
      </c>
      <c r="BS6" s="36">
        <f t="shared" ref="BS6:BV7" si="2">AU6*$BW$2/$BW$3</f>
        <v>6776.9580601975822</v>
      </c>
      <c r="BT6" s="36">
        <f t="shared" si="2"/>
        <v>6776.9580601975822</v>
      </c>
      <c r="BU6" s="36">
        <f t="shared" si="2"/>
        <v>6776.9580601975822</v>
      </c>
      <c r="BV6" s="36">
        <f t="shared" si="2"/>
        <v>13543.176091773616</v>
      </c>
    </row>
    <row r="7" spans="2:75" ht="24">
      <c r="B7" s="5" t="s">
        <v>17</v>
      </c>
      <c r="C7" s="39" t="s">
        <v>50</v>
      </c>
      <c r="D7" s="40" t="s">
        <v>56</v>
      </c>
      <c r="E7" s="38"/>
      <c r="F7" s="38"/>
      <c r="G7" s="39" t="s">
        <v>50</v>
      </c>
      <c r="H7" s="40" t="s">
        <v>56</v>
      </c>
      <c r="I7" s="22" t="s">
        <v>50</v>
      </c>
      <c r="J7" s="21" t="s">
        <v>51</v>
      </c>
      <c r="K7" s="21" t="s">
        <v>52</v>
      </c>
      <c r="L7" s="23" t="s">
        <v>53</v>
      </c>
      <c r="M7" s="23" t="s">
        <v>23</v>
      </c>
      <c r="N7" s="23" t="s">
        <v>26</v>
      </c>
      <c r="O7" s="35">
        <f>Q7*15</f>
        <v>1500</v>
      </c>
      <c r="P7" s="18">
        <f>O7*$BW$2/$BW$3</f>
        <v>16110.042932323886</v>
      </c>
      <c r="Q7" s="35">
        <v>100</v>
      </c>
      <c r="R7" s="18">
        <f>Q7*$BW$2/$BW$3</f>
        <v>1074.0028621549259</v>
      </c>
      <c r="S7" s="37" t="s">
        <v>42</v>
      </c>
      <c r="T7" s="35" t="s">
        <v>42</v>
      </c>
      <c r="U7" s="36">
        <f t="shared" ref="U7" si="3">W7*0.8</f>
        <v>93892.800000000003</v>
      </c>
      <c r="V7" s="36">
        <f t="shared" ref="V7" si="4">X7*0.8</f>
        <v>1008411.3593574007</v>
      </c>
      <c r="W7" s="36">
        <f>SUM(AA7:AX7)</f>
        <v>117366</v>
      </c>
      <c r="X7" s="6">
        <f>SUM(AY7:BV7)</f>
        <v>1260514.1991967508</v>
      </c>
      <c r="Y7" s="36">
        <f>SUM(AA7:AL7)</f>
        <v>58683</v>
      </c>
      <c r="Z7" s="36">
        <f>SUM(AY7:BJ7)</f>
        <v>630257.09959837527</v>
      </c>
      <c r="AA7" s="36">
        <v>4761</v>
      </c>
      <c r="AB7" s="36">
        <v>8543</v>
      </c>
      <c r="AC7" s="36">
        <v>13305</v>
      </c>
      <c r="AD7" s="36">
        <v>12791</v>
      </c>
      <c r="AE7" s="36">
        <v>10142</v>
      </c>
      <c r="AF7" s="36">
        <v>6975</v>
      </c>
      <c r="AG7" s="36">
        <v>2147</v>
      </c>
      <c r="AH7" s="36">
        <v>9</v>
      </c>
      <c r="AI7" s="36">
        <v>0</v>
      </c>
      <c r="AJ7" s="36">
        <v>0</v>
      </c>
      <c r="AK7" s="36">
        <v>0</v>
      </c>
      <c r="AL7" s="36">
        <v>10</v>
      </c>
      <c r="AM7" s="36">
        <v>4761</v>
      </c>
      <c r="AN7" s="36">
        <v>8543</v>
      </c>
      <c r="AO7" s="36">
        <v>13305</v>
      </c>
      <c r="AP7" s="36">
        <v>12791</v>
      </c>
      <c r="AQ7" s="36">
        <v>10142</v>
      </c>
      <c r="AR7" s="36">
        <v>6975</v>
      </c>
      <c r="AS7" s="36">
        <v>2147</v>
      </c>
      <c r="AT7" s="36">
        <v>9</v>
      </c>
      <c r="AU7" s="36">
        <v>0</v>
      </c>
      <c r="AV7" s="36">
        <v>0</v>
      </c>
      <c r="AW7" s="36">
        <v>0</v>
      </c>
      <c r="AX7" s="36">
        <v>10</v>
      </c>
      <c r="AY7" s="36">
        <f t="shared" si="0"/>
        <v>51133.276267196015</v>
      </c>
      <c r="AZ7" s="36">
        <f t="shared" si="0"/>
        <v>91752.064513895311</v>
      </c>
      <c r="BA7" s="36">
        <f t="shared" si="0"/>
        <v>142896.08080971288</v>
      </c>
      <c r="BB7" s="36">
        <f t="shared" si="0"/>
        <v>137375.70609823655</v>
      </c>
      <c r="BC7" s="36">
        <f t="shared" si="0"/>
        <v>108925.37027975258</v>
      </c>
      <c r="BD7" s="36">
        <f t="shared" si="0"/>
        <v>74911.699635306082</v>
      </c>
      <c r="BE7" s="36">
        <f t="shared" si="0"/>
        <v>23058.841450466258</v>
      </c>
      <c r="BF7" s="36">
        <f t="shared" si="0"/>
        <v>96.660257593943328</v>
      </c>
      <c r="BG7" s="36">
        <f t="shared" si="0"/>
        <v>0</v>
      </c>
      <c r="BH7" s="36">
        <f t="shared" si="0"/>
        <v>0</v>
      </c>
      <c r="BI7" s="36">
        <f t="shared" si="1"/>
        <v>0</v>
      </c>
      <c r="BJ7" s="36">
        <f t="shared" si="1"/>
        <v>107.40028621549259</v>
      </c>
      <c r="BK7" s="36">
        <f t="shared" si="1"/>
        <v>51133.276267196015</v>
      </c>
      <c r="BL7" s="36">
        <f t="shared" si="1"/>
        <v>91752.064513895311</v>
      </c>
      <c r="BM7" s="36">
        <f t="shared" si="1"/>
        <v>142896.08080971288</v>
      </c>
      <c r="BN7" s="36">
        <f t="shared" si="1"/>
        <v>137375.70609823655</v>
      </c>
      <c r="BO7" s="36">
        <f t="shared" si="1"/>
        <v>108925.37027975258</v>
      </c>
      <c r="BP7" s="36">
        <f t="shared" si="1"/>
        <v>74911.699635306082</v>
      </c>
      <c r="BQ7" s="36">
        <f t="shared" si="1"/>
        <v>23058.841450466258</v>
      </c>
      <c r="BR7" s="36">
        <f t="shared" si="1"/>
        <v>96.660257593943328</v>
      </c>
      <c r="BS7" s="36">
        <f t="shared" si="2"/>
        <v>0</v>
      </c>
      <c r="BT7" s="36">
        <f t="shared" si="2"/>
        <v>0</v>
      </c>
      <c r="BU7" s="36">
        <f t="shared" si="2"/>
        <v>0</v>
      </c>
      <c r="BV7" s="36">
        <f t="shared" si="2"/>
        <v>107.40028621549259</v>
      </c>
    </row>
    <row r="9" spans="2:75" ht="29.25" customHeight="1">
      <c r="U9" s="10">
        <f t="shared" ref="U9:AZ9" si="5">SUM(U6:U7)</f>
        <v>194804.8</v>
      </c>
      <c r="V9" s="10">
        <f t="shared" si="5"/>
        <v>2092209.1276151794</v>
      </c>
      <c r="W9" s="10">
        <f t="shared" si="5"/>
        <v>243506</v>
      </c>
      <c r="X9" s="10">
        <f t="shared" si="5"/>
        <v>2615261.4095189739</v>
      </c>
      <c r="Y9" s="10">
        <f t="shared" si="5"/>
        <v>121753</v>
      </c>
      <c r="Z9" s="10">
        <f t="shared" si="5"/>
        <v>1307630.704759487</v>
      </c>
      <c r="AA9" s="11">
        <f t="shared" si="5"/>
        <v>8545</v>
      </c>
      <c r="AB9" s="11">
        <f t="shared" si="5"/>
        <v>16111</v>
      </c>
      <c r="AC9" s="11">
        <f t="shared" si="5"/>
        <v>24027</v>
      </c>
      <c r="AD9" s="11">
        <f t="shared" si="5"/>
        <v>24774</v>
      </c>
      <c r="AE9" s="11">
        <f t="shared" si="5"/>
        <v>20233</v>
      </c>
      <c r="AF9" s="11">
        <f t="shared" si="5"/>
        <v>15805</v>
      </c>
      <c r="AG9" s="11">
        <f t="shared" si="5"/>
        <v>7193</v>
      </c>
      <c r="AH9" s="11">
        <f t="shared" si="5"/>
        <v>1901</v>
      </c>
      <c r="AI9" s="30">
        <f t="shared" si="5"/>
        <v>631</v>
      </c>
      <c r="AJ9" s="33">
        <f t="shared" si="5"/>
        <v>631</v>
      </c>
      <c r="AK9" s="30">
        <f t="shared" si="5"/>
        <v>631</v>
      </c>
      <c r="AL9" s="30">
        <f t="shared" si="5"/>
        <v>1271</v>
      </c>
      <c r="AM9" s="30">
        <f t="shared" si="5"/>
        <v>8545</v>
      </c>
      <c r="AN9" s="30">
        <f t="shared" si="5"/>
        <v>16111</v>
      </c>
      <c r="AO9" s="30">
        <f t="shared" si="5"/>
        <v>24027</v>
      </c>
      <c r="AP9" s="30">
        <f t="shared" si="5"/>
        <v>24774</v>
      </c>
      <c r="AQ9" s="30">
        <f t="shared" si="5"/>
        <v>20233</v>
      </c>
      <c r="AR9" s="30">
        <f t="shared" si="5"/>
        <v>15805</v>
      </c>
      <c r="AS9" s="30">
        <f t="shared" si="5"/>
        <v>7193</v>
      </c>
      <c r="AT9" s="30">
        <f t="shared" si="5"/>
        <v>1901</v>
      </c>
      <c r="AU9" s="30">
        <f t="shared" si="5"/>
        <v>631</v>
      </c>
      <c r="AV9" s="30">
        <f t="shared" si="5"/>
        <v>631</v>
      </c>
      <c r="AW9" s="30">
        <f t="shared" si="5"/>
        <v>631</v>
      </c>
      <c r="AX9" s="30">
        <f t="shared" si="5"/>
        <v>1271</v>
      </c>
      <c r="AY9" s="11">
        <f t="shared" si="5"/>
        <v>91773.544571138409</v>
      </c>
      <c r="AZ9" s="11">
        <f t="shared" si="5"/>
        <v>173032.60112178011</v>
      </c>
      <c r="BA9" s="11">
        <f t="shared" ref="BA9:BV9" si="6">SUM(BA6:BA7)</f>
        <v>258050.66768996403</v>
      </c>
      <c r="BB9" s="11">
        <f t="shared" si="6"/>
        <v>266073.46907026134</v>
      </c>
      <c r="BC9" s="11">
        <f t="shared" si="6"/>
        <v>217302.99909980613</v>
      </c>
      <c r="BD9" s="11">
        <f t="shared" si="6"/>
        <v>169746.15236358604</v>
      </c>
      <c r="BE9" s="11">
        <f t="shared" si="6"/>
        <v>77253.025874803818</v>
      </c>
      <c r="BF9" s="11">
        <f t="shared" si="6"/>
        <v>20416.79440956514</v>
      </c>
      <c r="BG9" s="33">
        <f t="shared" si="6"/>
        <v>6776.9580601975822</v>
      </c>
      <c r="BH9" s="30">
        <f t="shared" si="6"/>
        <v>6776.9580601975822</v>
      </c>
      <c r="BI9" s="30">
        <f t="shared" si="6"/>
        <v>6776.9580601975822</v>
      </c>
      <c r="BJ9" s="30">
        <f t="shared" si="6"/>
        <v>13650.576377989108</v>
      </c>
      <c r="BK9" s="30">
        <f t="shared" si="6"/>
        <v>91773.544571138409</v>
      </c>
      <c r="BL9" s="30">
        <f t="shared" si="6"/>
        <v>173032.60112178011</v>
      </c>
      <c r="BM9" s="30">
        <f t="shared" si="6"/>
        <v>258050.66768996403</v>
      </c>
      <c r="BN9" s="30">
        <f t="shared" si="6"/>
        <v>266073.46907026134</v>
      </c>
      <c r="BO9" s="30">
        <f t="shared" si="6"/>
        <v>217302.99909980613</v>
      </c>
      <c r="BP9" s="30">
        <f t="shared" si="6"/>
        <v>169746.15236358604</v>
      </c>
      <c r="BQ9" s="30">
        <f t="shared" si="6"/>
        <v>77253.025874803818</v>
      </c>
      <c r="BR9" s="30">
        <f t="shared" si="6"/>
        <v>20416.79440956514</v>
      </c>
      <c r="BS9" s="30">
        <f t="shared" si="6"/>
        <v>6776.9580601975822</v>
      </c>
      <c r="BT9" s="30">
        <f t="shared" si="6"/>
        <v>6776.9580601975822</v>
      </c>
      <c r="BU9" s="30">
        <f t="shared" si="6"/>
        <v>6776.9580601975822</v>
      </c>
      <c r="BV9" s="30">
        <f t="shared" si="6"/>
        <v>13650.576377989108</v>
      </c>
    </row>
    <row r="10" spans="2:75" ht="24" customHeight="1">
      <c r="W10" s="43" t="s">
        <v>19</v>
      </c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</row>
    <row r="11" spans="2:75" ht="12.6" thickBot="1"/>
    <row r="12" spans="2:75" ht="22.5" customHeight="1" thickBot="1">
      <c r="S12" s="49" t="s">
        <v>40</v>
      </c>
      <c r="T12" s="42"/>
      <c r="U12" s="15">
        <f>U9</f>
        <v>194804.8</v>
      </c>
      <c r="V12" s="16">
        <f>V9</f>
        <v>2092209.1276151794</v>
      </c>
    </row>
    <row r="13" spans="2:75" ht="10.5" customHeight="1" thickBot="1"/>
    <row r="14" spans="2:75" ht="51.75" customHeight="1" thickBot="1">
      <c r="S14" s="41" t="s">
        <v>41</v>
      </c>
      <c r="T14" s="42"/>
      <c r="U14" s="15">
        <f>U12*1.5</f>
        <v>292207.19999999995</v>
      </c>
      <c r="V14" s="16">
        <f>V12*1.5</f>
        <v>3138313.6914227689</v>
      </c>
    </row>
  </sheetData>
  <mergeCells count="7">
    <mergeCell ref="S14:T14"/>
    <mergeCell ref="W10:BV10"/>
    <mergeCell ref="B2:BV2"/>
    <mergeCell ref="B4:Z4"/>
    <mergeCell ref="AA4:AX4"/>
    <mergeCell ref="AY4:BV4"/>
    <mergeCell ref="S12:T12"/>
  </mergeCells>
  <phoneticPr fontId="13" type="noConversion"/>
  <conditionalFormatting sqref="M6:N7">
    <cfRule type="cellIs" dxfId="0" priority="14" operator="equal">
      <formula>"HIBÁS POD!"</formula>
    </cfRule>
  </conditionalFormatting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Műszaki adatlap</vt:lpstr>
    </vt:vector>
  </TitlesOfParts>
  <Company>Sourcing Hungary Kft.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 Attila</dc:creator>
  <cp:lastModifiedBy>Krekó Károly - Sourcing Hungary Kft.</cp:lastModifiedBy>
  <cp:lastPrinted>2015-01-21T14:37:58Z</cp:lastPrinted>
  <dcterms:created xsi:type="dcterms:W3CDTF">2010-04-06T10:27:13Z</dcterms:created>
  <dcterms:modified xsi:type="dcterms:W3CDTF">2018-04-11T08:12:38Z</dcterms:modified>
</cp:coreProperties>
</file>